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04" i="1" l="1"/>
  <c r="D99" i="1"/>
  <c r="D100" i="1" s="1"/>
  <c r="D91" i="1"/>
  <c r="D92" i="1" s="1"/>
  <c r="D93" i="1" s="1"/>
  <c r="D94" i="1" s="1"/>
  <c r="D101" i="1" l="1"/>
  <c r="D102" i="1" s="1"/>
  <c r="D106" i="1" s="1"/>
  <c r="D107" i="1" l="1"/>
  <c r="D109" i="1" s="1"/>
  <c r="D110" i="1" s="1"/>
  <c r="D76" i="1" l="1"/>
  <c r="D71" i="1"/>
  <c r="D72" i="1" s="1"/>
  <c r="D63" i="1"/>
  <c r="D64" i="1" s="1"/>
  <c r="D65" i="1" s="1"/>
  <c r="D66" i="1" s="1"/>
  <c r="D73" i="1" l="1"/>
  <c r="D74" i="1" s="1"/>
  <c r="D78" i="1" s="1"/>
  <c r="D79" i="1" l="1"/>
  <c r="D81" i="1" s="1"/>
  <c r="D82" i="1" s="1"/>
  <c r="D49" i="1" l="1"/>
  <c r="D44" i="1"/>
  <c r="D36" i="1"/>
  <c r="D37" i="1" s="1"/>
  <c r="D38" i="1" s="1"/>
  <c r="D39" i="1" s="1"/>
  <c r="D45" i="1" l="1"/>
  <c r="D46" i="1" s="1"/>
  <c r="D47" i="1" s="1"/>
  <c r="D51" i="1" s="1"/>
  <c r="D52" i="1" l="1"/>
  <c r="D54" i="1" s="1"/>
  <c r="D55" i="1" s="1"/>
  <c r="D10" i="1" l="1"/>
  <c r="D11" i="1" s="1"/>
  <c r="D12" i="1" s="1"/>
  <c r="D13" i="1" s="1"/>
  <c r="D23" i="1"/>
  <c r="D18" i="1"/>
  <c r="D19" i="1" s="1"/>
  <c r="D20" i="1" l="1"/>
  <c r="D21" i="1" s="1"/>
  <c r="D25" i="1" s="1"/>
  <c r="D26" i="1" l="1"/>
  <c r="D28" i="1" s="1"/>
  <c r="D29" i="1" s="1"/>
</calcChain>
</file>

<file path=xl/sharedStrings.xml><?xml version="1.0" encoding="utf-8"?>
<sst xmlns="http://schemas.openxmlformats.org/spreadsheetml/2006/main" count="139" uniqueCount="56">
  <si>
    <t>количество месяцев в году</t>
  </si>
  <si>
    <t>количество детей</t>
  </si>
  <si>
    <t>необходимые данные</t>
  </si>
  <si>
    <t>расчеты</t>
  </si>
  <si>
    <t>аренда, коммунальные услуги кабинета в месяц на 1 ребенка</t>
  </si>
  <si>
    <t>канцелярские товары, дидактические пособия, обслуживание ПК</t>
  </si>
  <si>
    <t>расходы на 1 ребенка</t>
  </si>
  <si>
    <t>рентабельность (10%)</t>
  </si>
  <si>
    <t>Расчет платной образовательной услуги</t>
  </si>
  <si>
    <t>стоимость здания (руб)</t>
  </si>
  <si>
    <t>площадь здания (кв.м.)</t>
  </si>
  <si>
    <t>площадь кабинета (кв.м.)</t>
  </si>
  <si>
    <t>заработная плата (педагог)</t>
  </si>
  <si>
    <t>заработная плата (уборщик служебных помещений)</t>
  </si>
  <si>
    <t>заработная плата (диспетчер)</t>
  </si>
  <si>
    <t>стоимость 1 занятия (общие затраты на 1 ребенка /количество занятий в месяц)</t>
  </si>
  <si>
    <t>оплата коммунальных услуг (руб) в год</t>
  </si>
  <si>
    <t>итого (заработная плата +налог)</t>
  </si>
  <si>
    <t>общие затраты на 1 ребенка (аренда+заработная плата+прочие расходы+рентабельность)</t>
  </si>
  <si>
    <t>количество занятий в месяц</t>
  </si>
  <si>
    <t>"Иностранный язык "Играем и разговариваем по английски"</t>
  </si>
  <si>
    <t>налог 30%</t>
  </si>
  <si>
    <t>5. стоимость 1 занятия-200</t>
  </si>
  <si>
    <t>1. аренда, коммунальные услуги на одного ребенка-300,49</t>
  </si>
  <si>
    <t>3.прочие расходы на 1 ребенка в месяц-90,91</t>
  </si>
  <si>
    <t>4. рентабельность-145,50</t>
  </si>
  <si>
    <t xml:space="preserve">Утверждено </t>
  </si>
  <si>
    <t>приказом заведующего   МБДОУ "Детский сад №10 "Звёздочка"</t>
  </si>
  <si>
    <t>"Индивидуальные логопедические занятия"</t>
  </si>
  <si>
    <t>1. аренда, коммунальные услуги на одного ребенка-734,52</t>
  </si>
  <si>
    <t>"Танцевальный кружок "Грация"</t>
  </si>
  <si>
    <t>1. аренда, коммунальные услуги на одного ребенка-704,77</t>
  </si>
  <si>
    <t>аренда, коммунальные услуги зала в месяц на 1 ребенка</t>
  </si>
  <si>
    <t>2. заработная плата на 1 ребенка в месяц-695,10</t>
  </si>
  <si>
    <t>3.прочие расходы на 1 ребенка в месяц-51,02</t>
  </si>
  <si>
    <t>4. рентабельность-145,09</t>
  </si>
  <si>
    <t xml:space="preserve"> от 18.09.2024 №01-ПОУ</t>
  </si>
  <si>
    <t>2024-2025 учебный год</t>
  </si>
  <si>
    <t>2. заработная плата на 1 ребенка в месяц-1063,64</t>
  </si>
  <si>
    <t>5. стоимость 1 занятия-600,00</t>
  </si>
  <si>
    <t>2. заработная плата на 1 ребенка в месяц-3476,78</t>
  </si>
  <si>
    <t>3.прочие расходы на 1 ребенка в месяц-144,44</t>
  </si>
  <si>
    <t>4. рентабельность-435,57</t>
  </si>
  <si>
    <t xml:space="preserve">"Подготовка детей к обучению в школе" </t>
  </si>
  <si>
    <t>1. аренда, коммунальные услуги на одного ребенка-661,07</t>
  </si>
  <si>
    <t>2. заработная плата на 1 ребенка в месяц-1456</t>
  </si>
  <si>
    <t>3.прочие расходы на 1 ребенка в месяц-70,00</t>
  </si>
  <si>
    <t>4. рентабельность-218,71</t>
  </si>
  <si>
    <t>5. стоимость 1 занятия-300,00</t>
  </si>
  <si>
    <t>5. стоимость 1 занятия-200,00</t>
  </si>
  <si>
    <r>
      <rPr>
        <b/>
        <sz val="11"/>
        <color theme="1"/>
        <rFont val="Times New Roman"/>
        <family val="1"/>
        <charset val="204"/>
      </rPr>
      <t>стоимость1 кв.м в год</t>
    </r>
    <r>
      <rPr>
        <sz val="11"/>
        <color theme="1"/>
        <rFont val="Times New Roman"/>
        <family val="1"/>
        <charset val="204"/>
      </rPr>
      <t xml:space="preserve"> ((стоимость здания+ оплата коммунальных услуг)/площадь здания)</t>
    </r>
  </si>
  <si>
    <r>
      <t>стоимость 1 кв. м. в месяц</t>
    </r>
    <r>
      <rPr>
        <sz val="11"/>
        <color theme="1"/>
        <rFont val="Times New Roman"/>
        <family val="1"/>
        <charset val="204"/>
      </rPr>
      <t xml:space="preserve"> </t>
    </r>
  </si>
  <si>
    <r>
      <t>аренда, коммунальные услуги кабинета в месяц</t>
    </r>
    <r>
      <rPr>
        <sz val="11"/>
        <color theme="1"/>
        <rFont val="Times New Roman"/>
        <family val="1"/>
        <charset val="204"/>
      </rPr>
      <t xml:space="preserve"> (стоимость 1 кв.м в месяц*плащадь кабинета)</t>
    </r>
  </si>
  <si>
    <r>
      <rPr>
        <b/>
        <sz val="11"/>
        <color theme="1"/>
        <rFont val="Times New Roman"/>
        <family val="1"/>
        <charset val="204"/>
      </rPr>
      <t>заработная плата</t>
    </r>
    <r>
      <rPr>
        <sz val="11"/>
        <color theme="1"/>
        <rFont val="Times New Roman"/>
        <family val="1"/>
        <charset val="204"/>
      </rPr>
      <t xml:space="preserve"> (педагог+уборщик+диспетчер)</t>
    </r>
  </si>
  <si>
    <r>
      <rPr>
        <b/>
        <sz val="11"/>
        <color theme="1"/>
        <rFont val="Times New Roman"/>
        <family val="1"/>
        <charset val="204"/>
      </rPr>
      <t>заработная плата на 1 ребенка в месяц</t>
    </r>
    <r>
      <rPr>
        <sz val="11"/>
        <color theme="1"/>
        <rFont val="Times New Roman"/>
        <family val="1"/>
        <charset val="204"/>
      </rPr>
      <t xml:space="preserve"> ((заработная плата +налог)/количество детей)</t>
    </r>
  </si>
  <si>
    <r>
      <rPr>
        <b/>
        <sz val="11"/>
        <color theme="1"/>
        <rFont val="Times New Roman"/>
        <family val="1"/>
        <charset val="204"/>
      </rPr>
      <t>затраты на 1 ребенка</t>
    </r>
    <r>
      <rPr>
        <sz val="11"/>
        <color theme="1"/>
        <rFont val="Times New Roman"/>
        <family val="1"/>
        <charset val="204"/>
      </rPr>
      <t xml:space="preserve"> (аренда+заработная плата+прочие расходы)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</si>
</sst>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6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abSelected="1" topLeftCell="A109" workbookViewId="0">
      <selection activeCell="C116" sqref="C116"/>
    </sheetView>
  </sheetViews>
  <sheetFormatPr defaultRowHeight="15" x14ac:dyDescent="0.25"/>
  <cols>
    <col min="1" max="1" width="25.140625" style="1" customWidth="1"/>
    <col min="2" max="2" width="14.7109375" style="1" customWidth="1"/>
    <col min="3" max="3" width="27.42578125" style="1" customWidth="1"/>
    <col min="4" max="4" width="25" style="1" customWidth="1"/>
    <col min="5" max="16384" width="9.140625" style="1"/>
  </cols>
  <sheetData>
    <row r="1" spans="1:4" x14ac:dyDescent="0.25">
      <c r="C1" s="1" t="s">
        <v>26</v>
      </c>
    </row>
    <row r="2" spans="1:4" x14ac:dyDescent="0.25">
      <c r="C2" s="1" t="s">
        <v>27</v>
      </c>
    </row>
    <row r="3" spans="1:4" x14ac:dyDescent="0.25">
      <c r="C3" s="1" t="s">
        <v>36</v>
      </c>
    </row>
    <row r="5" spans="1:4" x14ac:dyDescent="0.25">
      <c r="A5" s="2" t="s">
        <v>8</v>
      </c>
      <c r="B5" s="2"/>
      <c r="C5" s="2"/>
      <c r="D5" s="2"/>
    </row>
    <row r="6" spans="1:4" x14ac:dyDescent="0.25">
      <c r="A6" s="2" t="s">
        <v>20</v>
      </c>
      <c r="B6" s="2"/>
      <c r="C6" s="2"/>
      <c r="D6" s="2"/>
    </row>
    <row r="7" spans="1:4" x14ac:dyDescent="0.25">
      <c r="B7" s="3" t="s">
        <v>37</v>
      </c>
      <c r="C7" s="3"/>
    </row>
    <row r="8" spans="1:4" x14ac:dyDescent="0.25">
      <c r="A8" s="4" t="s">
        <v>2</v>
      </c>
      <c r="B8" s="5"/>
      <c r="C8" s="4" t="s">
        <v>3</v>
      </c>
      <c r="D8" s="5"/>
    </row>
    <row r="9" spans="1:4" x14ac:dyDescent="0.25">
      <c r="A9" s="4" t="s">
        <v>23</v>
      </c>
      <c r="B9" s="6"/>
      <c r="C9" s="6"/>
      <c r="D9" s="5"/>
    </row>
    <row r="10" spans="1:4" ht="60" x14ac:dyDescent="0.25">
      <c r="A10" s="7" t="s">
        <v>9</v>
      </c>
      <c r="B10" s="8">
        <v>8107332.2999999998</v>
      </c>
      <c r="C10" s="7" t="s">
        <v>50</v>
      </c>
      <c r="D10" s="8">
        <f>(B10+B11)/B12</f>
        <v>5920.0289574155659</v>
      </c>
    </row>
    <row r="11" spans="1:4" ht="30" x14ac:dyDescent="0.25">
      <c r="A11" s="7" t="s">
        <v>16</v>
      </c>
      <c r="B11" s="8">
        <v>1971517</v>
      </c>
      <c r="C11" s="9" t="s">
        <v>51</v>
      </c>
      <c r="D11" s="8">
        <f>D10/12</f>
        <v>493.33574645129715</v>
      </c>
    </row>
    <row r="12" spans="1:4" ht="47.25" customHeight="1" x14ac:dyDescent="0.25">
      <c r="A12" s="10" t="s">
        <v>10</v>
      </c>
      <c r="B12" s="8">
        <v>1702.5</v>
      </c>
      <c r="C12" s="9" t="s">
        <v>52</v>
      </c>
      <c r="D12" s="8">
        <f>D11*B13</f>
        <v>6610.6990024473816</v>
      </c>
    </row>
    <row r="13" spans="1:4" ht="34.5" customHeight="1" x14ac:dyDescent="0.25">
      <c r="A13" s="7" t="s">
        <v>11</v>
      </c>
      <c r="B13" s="8">
        <v>13.4</v>
      </c>
      <c r="C13" s="9" t="s">
        <v>4</v>
      </c>
      <c r="D13" s="8">
        <f>D12/B16</f>
        <v>300.48631829306282</v>
      </c>
    </row>
    <row r="14" spans="1:4" ht="30" x14ac:dyDescent="0.25">
      <c r="A14" s="7" t="s">
        <v>0</v>
      </c>
      <c r="B14" s="10">
        <v>12</v>
      </c>
      <c r="C14" s="10"/>
      <c r="D14" s="10"/>
    </row>
    <row r="15" spans="1:4" ht="30" x14ac:dyDescent="0.25">
      <c r="A15" s="7" t="s">
        <v>19</v>
      </c>
      <c r="B15" s="10">
        <v>8</v>
      </c>
      <c r="C15" s="10"/>
      <c r="D15" s="10"/>
    </row>
    <row r="16" spans="1:4" x14ac:dyDescent="0.25">
      <c r="A16" s="7" t="s">
        <v>1</v>
      </c>
      <c r="B16" s="10">
        <v>22</v>
      </c>
      <c r="C16" s="10"/>
      <c r="D16" s="10"/>
    </row>
    <row r="17" spans="1:4" x14ac:dyDescent="0.25">
      <c r="A17" s="4" t="s">
        <v>38</v>
      </c>
      <c r="B17" s="6"/>
      <c r="C17" s="6"/>
      <c r="D17" s="5"/>
    </row>
    <row r="18" spans="1:4" ht="45" x14ac:dyDescent="0.25">
      <c r="A18" s="7" t="s">
        <v>12</v>
      </c>
      <c r="B18" s="8">
        <v>17000</v>
      </c>
      <c r="C18" s="11" t="s">
        <v>53</v>
      </c>
      <c r="D18" s="8">
        <f>B18+B19+B20</f>
        <v>18000</v>
      </c>
    </row>
    <row r="19" spans="1:4" ht="45" x14ac:dyDescent="0.25">
      <c r="A19" s="7" t="s">
        <v>13</v>
      </c>
      <c r="B19" s="8">
        <v>250</v>
      </c>
      <c r="C19" s="12" t="s">
        <v>21</v>
      </c>
      <c r="D19" s="8">
        <f>D18*0.3</f>
        <v>5400</v>
      </c>
    </row>
    <row r="20" spans="1:4" ht="30" x14ac:dyDescent="0.25">
      <c r="A20" s="7" t="s">
        <v>14</v>
      </c>
      <c r="B20" s="8">
        <v>750</v>
      </c>
      <c r="C20" s="9" t="s">
        <v>17</v>
      </c>
      <c r="D20" s="8">
        <f>SUM(D18:D19)</f>
        <v>23400</v>
      </c>
    </row>
    <row r="21" spans="1:4" ht="59.25" x14ac:dyDescent="0.25">
      <c r="A21" s="10"/>
      <c r="B21" s="10"/>
      <c r="C21" s="7" t="s">
        <v>54</v>
      </c>
      <c r="D21" s="8">
        <f>D20/B16</f>
        <v>1063.6363636363637</v>
      </c>
    </row>
    <row r="22" spans="1:4" x14ac:dyDescent="0.25">
      <c r="A22" s="4" t="s">
        <v>24</v>
      </c>
      <c r="B22" s="6"/>
      <c r="C22" s="6"/>
      <c r="D22" s="5"/>
    </row>
    <row r="23" spans="1:4" ht="48.75" customHeight="1" x14ac:dyDescent="0.25">
      <c r="A23" s="7" t="s">
        <v>5</v>
      </c>
      <c r="B23" s="8">
        <v>2000</v>
      </c>
      <c r="C23" s="10" t="s">
        <v>6</v>
      </c>
      <c r="D23" s="8">
        <f>B23/B16</f>
        <v>90.909090909090907</v>
      </c>
    </row>
    <row r="24" spans="1:4" x14ac:dyDescent="0.25">
      <c r="A24" s="4" t="s">
        <v>25</v>
      </c>
      <c r="B24" s="6"/>
      <c r="C24" s="6"/>
      <c r="D24" s="5"/>
    </row>
    <row r="25" spans="1:4" ht="43.5" customHeight="1" x14ac:dyDescent="0.25">
      <c r="A25" s="10"/>
      <c r="B25" s="10"/>
      <c r="C25" s="7" t="s">
        <v>55</v>
      </c>
      <c r="D25" s="8">
        <f>D13+D21+D23</f>
        <v>1455.0317728385176</v>
      </c>
    </row>
    <row r="26" spans="1:4" x14ac:dyDescent="0.25">
      <c r="A26" s="10"/>
      <c r="B26" s="10"/>
      <c r="C26" s="12" t="s">
        <v>7</v>
      </c>
      <c r="D26" s="8">
        <f>D25*0.1</f>
        <v>145.50317728385176</v>
      </c>
    </row>
    <row r="27" spans="1:4" x14ac:dyDescent="0.25">
      <c r="A27" s="4" t="s">
        <v>22</v>
      </c>
      <c r="B27" s="6"/>
      <c r="C27" s="6"/>
      <c r="D27" s="5"/>
    </row>
    <row r="28" spans="1:4" ht="62.25" customHeight="1" x14ac:dyDescent="0.25">
      <c r="A28" s="10"/>
      <c r="B28" s="10"/>
      <c r="C28" s="7" t="s">
        <v>18</v>
      </c>
      <c r="D28" s="8">
        <f>D25+D26</f>
        <v>1600.5349501223693</v>
      </c>
    </row>
    <row r="29" spans="1:4" ht="48" customHeight="1" x14ac:dyDescent="0.25">
      <c r="A29" s="10"/>
      <c r="B29" s="10"/>
      <c r="C29" s="7" t="s">
        <v>15</v>
      </c>
      <c r="D29" s="13">
        <f>D28/8</f>
        <v>200.06686876529616</v>
      </c>
    </row>
    <row r="30" spans="1:4" ht="3" customHeight="1" x14ac:dyDescent="0.25">
      <c r="A30" s="10"/>
      <c r="B30" s="10"/>
      <c r="C30" s="10"/>
      <c r="D30" s="10"/>
    </row>
    <row r="31" spans="1:4" ht="22.5" customHeight="1" x14ac:dyDescent="0.25">
      <c r="A31" s="14" t="s">
        <v>8</v>
      </c>
      <c r="B31" s="14"/>
      <c r="C31" s="14"/>
      <c r="D31" s="14"/>
    </row>
    <row r="32" spans="1:4" ht="22.5" customHeight="1" x14ac:dyDescent="0.25">
      <c r="A32" s="2" t="s">
        <v>28</v>
      </c>
      <c r="B32" s="2"/>
      <c r="C32" s="2"/>
      <c r="D32" s="2"/>
    </row>
    <row r="33" spans="1:4" ht="15.75" customHeight="1" x14ac:dyDescent="0.25">
      <c r="B33" s="3" t="s">
        <v>37</v>
      </c>
      <c r="C33" s="3"/>
    </row>
    <row r="34" spans="1:4" x14ac:dyDescent="0.25">
      <c r="A34" s="4" t="s">
        <v>2</v>
      </c>
      <c r="B34" s="5"/>
      <c r="C34" s="4" t="s">
        <v>3</v>
      </c>
      <c r="D34" s="5"/>
    </row>
    <row r="35" spans="1:4" x14ac:dyDescent="0.25">
      <c r="A35" s="4" t="s">
        <v>29</v>
      </c>
      <c r="B35" s="6"/>
      <c r="C35" s="6"/>
      <c r="D35" s="5"/>
    </row>
    <row r="36" spans="1:4" ht="60" x14ac:dyDescent="0.25">
      <c r="A36" s="7" t="s">
        <v>9</v>
      </c>
      <c r="B36" s="8">
        <v>8107332.2999999998</v>
      </c>
      <c r="C36" s="7" t="s">
        <v>50</v>
      </c>
      <c r="D36" s="8">
        <f>(B36+B37)/B38</f>
        <v>5920.0289574155659</v>
      </c>
    </row>
    <row r="37" spans="1:4" ht="30" x14ac:dyDescent="0.25">
      <c r="A37" s="7" t="s">
        <v>16</v>
      </c>
      <c r="B37" s="8">
        <v>1971517</v>
      </c>
      <c r="C37" s="9" t="s">
        <v>51</v>
      </c>
      <c r="D37" s="8">
        <f>D36/12</f>
        <v>493.33574645129715</v>
      </c>
    </row>
    <row r="38" spans="1:4" ht="59.25" x14ac:dyDescent="0.25">
      <c r="A38" s="10" t="s">
        <v>10</v>
      </c>
      <c r="B38" s="8">
        <v>1702.5</v>
      </c>
      <c r="C38" s="9" t="s">
        <v>52</v>
      </c>
      <c r="D38" s="8">
        <f>D37*B39</f>
        <v>6610.6990024473816</v>
      </c>
    </row>
    <row r="39" spans="1:4" ht="43.5" x14ac:dyDescent="0.25">
      <c r="A39" s="7" t="s">
        <v>11</v>
      </c>
      <c r="B39" s="8">
        <v>13.4</v>
      </c>
      <c r="C39" s="9" t="s">
        <v>4</v>
      </c>
      <c r="D39" s="8">
        <f>D38/B42</f>
        <v>734.52211138304244</v>
      </c>
    </row>
    <row r="40" spans="1:4" ht="30" x14ac:dyDescent="0.25">
      <c r="A40" s="7" t="s">
        <v>0</v>
      </c>
      <c r="B40" s="10">
        <v>12</v>
      </c>
      <c r="C40" s="10"/>
      <c r="D40" s="10"/>
    </row>
    <row r="41" spans="1:4" ht="30" x14ac:dyDescent="0.25">
      <c r="A41" s="7" t="s">
        <v>19</v>
      </c>
      <c r="B41" s="10">
        <v>8</v>
      </c>
      <c r="C41" s="10"/>
      <c r="D41" s="10"/>
    </row>
    <row r="42" spans="1:4" x14ac:dyDescent="0.25">
      <c r="A42" s="7" t="s">
        <v>1</v>
      </c>
      <c r="B42" s="10">
        <v>9</v>
      </c>
      <c r="C42" s="10"/>
      <c r="D42" s="10"/>
    </row>
    <row r="43" spans="1:4" x14ac:dyDescent="0.25">
      <c r="A43" s="4" t="s">
        <v>40</v>
      </c>
      <c r="B43" s="6"/>
      <c r="C43" s="6"/>
      <c r="D43" s="5"/>
    </row>
    <row r="44" spans="1:4" ht="45" x14ac:dyDescent="0.25">
      <c r="A44" s="7" t="s">
        <v>12</v>
      </c>
      <c r="B44" s="8">
        <v>23000</v>
      </c>
      <c r="C44" s="11" t="s">
        <v>53</v>
      </c>
      <c r="D44" s="8">
        <f>B44+B45+B46</f>
        <v>24070</v>
      </c>
    </row>
    <row r="45" spans="1:4" ht="45" x14ac:dyDescent="0.25">
      <c r="A45" s="7" t="s">
        <v>13</v>
      </c>
      <c r="B45" s="8">
        <v>220</v>
      </c>
      <c r="C45" s="12" t="s">
        <v>21</v>
      </c>
      <c r="D45" s="8">
        <f>D44*0.3</f>
        <v>7221</v>
      </c>
    </row>
    <row r="46" spans="1:4" ht="30" x14ac:dyDescent="0.25">
      <c r="A46" s="7" t="s">
        <v>14</v>
      </c>
      <c r="B46" s="8">
        <v>850</v>
      </c>
      <c r="C46" s="9" t="s">
        <v>17</v>
      </c>
      <c r="D46" s="8">
        <f>SUM(D44:D45)</f>
        <v>31291</v>
      </c>
    </row>
    <row r="47" spans="1:4" ht="59.25" x14ac:dyDescent="0.25">
      <c r="A47" s="10"/>
      <c r="B47" s="10"/>
      <c r="C47" s="7" t="s">
        <v>54</v>
      </c>
      <c r="D47" s="8">
        <f>D46/B42</f>
        <v>3476.7777777777778</v>
      </c>
    </row>
    <row r="48" spans="1:4" x14ac:dyDescent="0.25">
      <c r="A48" s="4" t="s">
        <v>41</v>
      </c>
      <c r="B48" s="6"/>
      <c r="C48" s="6"/>
      <c r="D48" s="5"/>
    </row>
    <row r="49" spans="1:4" ht="45" x14ac:dyDescent="0.25">
      <c r="A49" s="7" t="s">
        <v>5</v>
      </c>
      <c r="B49" s="8">
        <v>1300</v>
      </c>
      <c r="C49" s="10" t="s">
        <v>6</v>
      </c>
      <c r="D49" s="8">
        <f>B49/B42</f>
        <v>144.44444444444446</v>
      </c>
    </row>
    <row r="50" spans="1:4" x14ac:dyDescent="0.25">
      <c r="A50" s="4" t="s">
        <v>42</v>
      </c>
      <c r="B50" s="6"/>
      <c r="C50" s="6"/>
      <c r="D50" s="5"/>
    </row>
    <row r="51" spans="1:4" ht="45" x14ac:dyDescent="0.25">
      <c r="A51" s="10"/>
      <c r="B51" s="10"/>
      <c r="C51" s="7" t="s">
        <v>55</v>
      </c>
      <c r="D51" s="8">
        <f>D39+D47+D49</f>
        <v>4355.7443336052647</v>
      </c>
    </row>
    <row r="52" spans="1:4" x14ac:dyDescent="0.25">
      <c r="A52" s="10"/>
      <c r="B52" s="10"/>
      <c r="C52" s="12" t="s">
        <v>7</v>
      </c>
      <c r="D52" s="8">
        <f>D51*0.1</f>
        <v>435.57443336052648</v>
      </c>
    </row>
    <row r="53" spans="1:4" x14ac:dyDescent="0.25">
      <c r="A53" s="4" t="s">
        <v>39</v>
      </c>
      <c r="B53" s="6"/>
      <c r="C53" s="6"/>
      <c r="D53" s="5"/>
    </row>
    <row r="54" spans="1:4" ht="60" x14ac:dyDescent="0.25">
      <c r="A54" s="10"/>
      <c r="B54" s="10"/>
      <c r="C54" s="7" t="s">
        <v>18</v>
      </c>
      <c r="D54" s="8">
        <f>D51+D52</f>
        <v>4791.3187669657909</v>
      </c>
    </row>
    <row r="55" spans="1:4" ht="60" x14ac:dyDescent="0.25">
      <c r="A55" s="10"/>
      <c r="B55" s="10"/>
      <c r="C55" s="7" t="s">
        <v>15</v>
      </c>
      <c r="D55" s="13">
        <f>D54/8</f>
        <v>598.91484587072387</v>
      </c>
    </row>
    <row r="56" spans="1:4" x14ac:dyDescent="0.25">
      <c r="A56" s="15"/>
      <c r="B56" s="15"/>
      <c r="C56" s="15"/>
      <c r="D56" s="15"/>
    </row>
    <row r="57" spans="1:4" x14ac:dyDescent="0.25">
      <c r="A57" s="15"/>
      <c r="B57" s="15"/>
      <c r="C57" s="15"/>
      <c r="D57" s="15"/>
    </row>
    <row r="58" spans="1:4" x14ac:dyDescent="0.25">
      <c r="A58" s="2" t="s">
        <v>8</v>
      </c>
      <c r="B58" s="2"/>
      <c r="C58" s="2"/>
      <c r="D58" s="2"/>
    </row>
    <row r="59" spans="1:4" x14ac:dyDescent="0.25">
      <c r="A59" s="2" t="s">
        <v>30</v>
      </c>
      <c r="B59" s="2"/>
      <c r="C59" s="2"/>
      <c r="D59" s="2"/>
    </row>
    <row r="60" spans="1:4" x14ac:dyDescent="0.25">
      <c r="B60" s="3" t="s">
        <v>37</v>
      </c>
      <c r="C60" s="3"/>
    </row>
    <row r="61" spans="1:4" x14ac:dyDescent="0.25">
      <c r="A61" s="4" t="s">
        <v>2</v>
      </c>
      <c r="B61" s="5"/>
      <c r="C61" s="4" t="s">
        <v>3</v>
      </c>
      <c r="D61" s="5"/>
    </row>
    <row r="62" spans="1:4" x14ac:dyDescent="0.25">
      <c r="A62" s="4" t="s">
        <v>31</v>
      </c>
      <c r="B62" s="6"/>
      <c r="C62" s="6"/>
      <c r="D62" s="5"/>
    </row>
    <row r="63" spans="1:4" ht="60" x14ac:dyDescent="0.25">
      <c r="A63" s="7" t="s">
        <v>9</v>
      </c>
      <c r="B63" s="8">
        <v>8107332.2999999998</v>
      </c>
      <c r="C63" s="7" t="s">
        <v>50</v>
      </c>
      <c r="D63" s="8">
        <f>(B63+B64)/B65</f>
        <v>5920.0289574155659</v>
      </c>
    </row>
    <row r="64" spans="1:4" ht="30" x14ac:dyDescent="0.25">
      <c r="A64" s="7" t="s">
        <v>16</v>
      </c>
      <c r="B64" s="8">
        <v>1971517</v>
      </c>
      <c r="C64" s="9" t="s">
        <v>51</v>
      </c>
      <c r="D64" s="8">
        <f>D63/12</f>
        <v>493.33574645129715</v>
      </c>
    </row>
    <row r="65" spans="1:4" ht="59.25" x14ac:dyDescent="0.25">
      <c r="A65" s="10" t="s">
        <v>10</v>
      </c>
      <c r="B65" s="8">
        <v>1702.5</v>
      </c>
      <c r="C65" s="9" t="s">
        <v>52</v>
      </c>
      <c r="D65" s="8">
        <f>D64*B66</f>
        <v>34533.502251590799</v>
      </c>
    </row>
    <row r="66" spans="1:4" ht="43.5" x14ac:dyDescent="0.25">
      <c r="A66" s="7" t="s">
        <v>11</v>
      </c>
      <c r="B66" s="8">
        <v>70</v>
      </c>
      <c r="C66" s="9" t="s">
        <v>32</v>
      </c>
      <c r="D66" s="8">
        <f>D65/B69</f>
        <v>704.76535207328163</v>
      </c>
    </row>
    <row r="67" spans="1:4" ht="30" x14ac:dyDescent="0.25">
      <c r="A67" s="7" t="s">
        <v>0</v>
      </c>
      <c r="B67" s="10">
        <v>12</v>
      </c>
      <c r="C67" s="10"/>
      <c r="D67" s="10"/>
    </row>
    <row r="68" spans="1:4" ht="30" x14ac:dyDescent="0.25">
      <c r="A68" s="7" t="s">
        <v>19</v>
      </c>
      <c r="B68" s="10">
        <v>8</v>
      </c>
      <c r="C68" s="10"/>
      <c r="D68" s="10"/>
    </row>
    <row r="69" spans="1:4" x14ac:dyDescent="0.25">
      <c r="A69" s="7" t="s">
        <v>1</v>
      </c>
      <c r="B69" s="10">
        <v>49</v>
      </c>
      <c r="C69" s="10"/>
      <c r="D69" s="10"/>
    </row>
    <row r="70" spans="1:4" x14ac:dyDescent="0.25">
      <c r="A70" s="4" t="s">
        <v>33</v>
      </c>
      <c r="B70" s="6"/>
      <c r="C70" s="6"/>
      <c r="D70" s="5"/>
    </row>
    <row r="71" spans="1:4" ht="45" x14ac:dyDescent="0.25">
      <c r="A71" s="7" t="s">
        <v>12</v>
      </c>
      <c r="B71" s="8">
        <v>24500</v>
      </c>
      <c r="C71" s="11" t="s">
        <v>53</v>
      </c>
      <c r="D71" s="8">
        <f>B71+B72+B73</f>
        <v>26200</v>
      </c>
    </row>
    <row r="72" spans="1:4" ht="45" x14ac:dyDescent="0.25">
      <c r="A72" s="7" t="s">
        <v>13</v>
      </c>
      <c r="B72" s="8">
        <v>1000</v>
      </c>
      <c r="C72" s="12" t="s">
        <v>21</v>
      </c>
      <c r="D72" s="8">
        <f>D71*0.3</f>
        <v>7860</v>
      </c>
    </row>
    <row r="73" spans="1:4" ht="30" x14ac:dyDescent="0.25">
      <c r="A73" s="7" t="s">
        <v>14</v>
      </c>
      <c r="B73" s="8">
        <v>700</v>
      </c>
      <c r="C73" s="9" t="s">
        <v>17</v>
      </c>
      <c r="D73" s="8">
        <f>SUM(D71:D72)</f>
        <v>34060</v>
      </c>
    </row>
    <row r="74" spans="1:4" ht="59.25" x14ac:dyDescent="0.25">
      <c r="A74" s="10"/>
      <c r="B74" s="10"/>
      <c r="C74" s="7" t="s">
        <v>54</v>
      </c>
      <c r="D74" s="8">
        <f>D73/B69</f>
        <v>695.10204081632651</v>
      </c>
    </row>
    <row r="75" spans="1:4" x14ac:dyDescent="0.25">
      <c r="A75" s="4" t="s">
        <v>34</v>
      </c>
      <c r="B75" s="6"/>
      <c r="C75" s="6"/>
      <c r="D75" s="5"/>
    </row>
    <row r="76" spans="1:4" ht="45" x14ac:dyDescent="0.25">
      <c r="A76" s="7" t="s">
        <v>5</v>
      </c>
      <c r="B76" s="8">
        <v>2500</v>
      </c>
      <c r="C76" s="10" t="s">
        <v>6</v>
      </c>
      <c r="D76" s="8">
        <f>B76/B69</f>
        <v>51.020408163265309</v>
      </c>
    </row>
    <row r="77" spans="1:4" x14ac:dyDescent="0.25">
      <c r="A77" s="4" t="s">
        <v>35</v>
      </c>
      <c r="B77" s="6"/>
      <c r="C77" s="6"/>
      <c r="D77" s="5"/>
    </row>
    <row r="78" spans="1:4" ht="45" x14ac:dyDescent="0.25">
      <c r="A78" s="10"/>
      <c r="B78" s="10"/>
      <c r="C78" s="7" t="s">
        <v>55</v>
      </c>
      <c r="D78" s="8">
        <f>D66+D74+D76</f>
        <v>1450.8878010528736</v>
      </c>
    </row>
    <row r="79" spans="1:4" x14ac:dyDescent="0.25">
      <c r="A79" s="10"/>
      <c r="B79" s="10"/>
      <c r="C79" s="12" t="s">
        <v>7</v>
      </c>
      <c r="D79" s="8">
        <f>D78*0.1</f>
        <v>145.08878010528736</v>
      </c>
    </row>
    <row r="80" spans="1:4" x14ac:dyDescent="0.25">
      <c r="A80" s="4" t="s">
        <v>49</v>
      </c>
      <c r="B80" s="6"/>
      <c r="C80" s="6"/>
      <c r="D80" s="5"/>
    </row>
    <row r="81" spans="1:4" ht="60" x14ac:dyDescent="0.25">
      <c r="A81" s="10"/>
      <c r="B81" s="10"/>
      <c r="C81" s="7" t="s">
        <v>18</v>
      </c>
      <c r="D81" s="8">
        <f>D78+D79</f>
        <v>1595.976581158161</v>
      </c>
    </row>
    <row r="82" spans="1:4" ht="60" x14ac:dyDescent="0.25">
      <c r="A82" s="10"/>
      <c r="B82" s="10"/>
      <c r="C82" s="7" t="s">
        <v>15</v>
      </c>
      <c r="D82" s="13">
        <f>D81/8</f>
        <v>199.49707264477013</v>
      </c>
    </row>
    <row r="83" spans="1:4" x14ac:dyDescent="0.25">
      <c r="A83" s="15"/>
      <c r="B83" s="15"/>
      <c r="C83" s="15"/>
      <c r="D83" s="15"/>
    </row>
    <row r="84" spans="1:4" x14ac:dyDescent="0.25">
      <c r="A84" s="15"/>
      <c r="B84" s="15"/>
      <c r="C84" s="15"/>
      <c r="D84" s="15"/>
    </row>
    <row r="85" spans="1:4" x14ac:dyDescent="0.25">
      <c r="A85" s="2" t="s">
        <v>8</v>
      </c>
      <c r="B85" s="2"/>
      <c r="C85" s="2"/>
      <c r="D85" s="2"/>
    </row>
    <row r="86" spans="1:4" x14ac:dyDescent="0.25">
      <c r="A86" s="2" t="s">
        <v>43</v>
      </c>
      <c r="B86" s="2"/>
      <c r="C86" s="2"/>
      <c r="D86" s="2"/>
    </row>
    <row r="87" spans="1:4" x14ac:dyDescent="0.25">
      <c r="B87" s="16" t="s">
        <v>37</v>
      </c>
      <c r="C87" s="16"/>
    </row>
    <row r="89" spans="1:4" x14ac:dyDescent="0.25">
      <c r="A89" s="4" t="s">
        <v>2</v>
      </c>
      <c r="B89" s="5"/>
      <c r="C89" s="4" t="s">
        <v>3</v>
      </c>
      <c r="D89" s="5"/>
    </row>
    <row r="90" spans="1:4" x14ac:dyDescent="0.25">
      <c r="A90" s="4" t="s">
        <v>44</v>
      </c>
      <c r="B90" s="6"/>
      <c r="C90" s="6"/>
      <c r="D90" s="5"/>
    </row>
    <row r="91" spans="1:4" ht="60" x14ac:dyDescent="0.25">
      <c r="A91" s="7" t="s">
        <v>9</v>
      </c>
      <c r="B91" s="8">
        <v>8107332.2999999998</v>
      </c>
      <c r="C91" s="7" t="s">
        <v>50</v>
      </c>
      <c r="D91" s="8">
        <f>(B91+B92)/B93</f>
        <v>5920.0289574155659</v>
      </c>
    </row>
    <row r="92" spans="1:4" ht="30" x14ac:dyDescent="0.25">
      <c r="A92" s="7" t="s">
        <v>16</v>
      </c>
      <c r="B92" s="8">
        <v>1971517</v>
      </c>
      <c r="C92" s="9" t="s">
        <v>51</v>
      </c>
      <c r="D92" s="8">
        <f>D91/12</f>
        <v>493.33574645129715</v>
      </c>
    </row>
    <row r="93" spans="1:4" ht="59.25" x14ac:dyDescent="0.25">
      <c r="A93" s="10" t="s">
        <v>10</v>
      </c>
      <c r="B93" s="8">
        <v>1702.5</v>
      </c>
      <c r="C93" s="9" t="s">
        <v>52</v>
      </c>
      <c r="D93" s="8">
        <f>D92*B94</f>
        <v>6610.6990024473816</v>
      </c>
    </row>
    <row r="94" spans="1:4" ht="43.5" x14ac:dyDescent="0.25">
      <c r="A94" s="7" t="s">
        <v>11</v>
      </c>
      <c r="B94" s="8">
        <v>13.4</v>
      </c>
      <c r="C94" s="9" t="s">
        <v>4</v>
      </c>
      <c r="D94" s="8">
        <f>D93/B97</f>
        <v>661.06990024473816</v>
      </c>
    </row>
    <row r="95" spans="1:4" ht="30" x14ac:dyDescent="0.25">
      <c r="A95" s="7" t="s">
        <v>0</v>
      </c>
      <c r="B95" s="10">
        <v>12</v>
      </c>
      <c r="C95" s="10"/>
      <c r="D95" s="10"/>
    </row>
    <row r="96" spans="1:4" ht="30" x14ac:dyDescent="0.25">
      <c r="A96" s="7" t="s">
        <v>19</v>
      </c>
      <c r="B96" s="10">
        <v>8</v>
      </c>
      <c r="C96" s="10"/>
      <c r="D96" s="10"/>
    </row>
    <row r="97" spans="1:4" x14ac:dyDescent="0.25">
      <c r="A97" s="7" t="s">
        <v>1</v>
      </c>
      <c r="B97" s="10">
        <v>10</v>
      </c>
      <c r="C97" s="10"/>
      <c r="D97" s="10"/>
    </row>
    <row r="98" spans="1:4" x14ac:dyDescent="0.25">
      <c r="A98" s="4" t="s">
        <v>45</v>
      </c>
      <c r="B98" s="6"/>
      <c r="C98" s="6"/>
      <c r="D98" s="5"/>
    </row>
    <row r="99" spans="1:4" ht="45" x14ac:dyDescent="0.25">
      <c r="A99" s="7" t="s">
        <v>12</v>
      </c>
      <c r="B99" s="8">
        <v>10500</v>
      </c>
      <c r="C99" s="11" t="s">
        <v>53</v>
      </c>
      <c r="D99" s="8">
        <f>B99+B100+B101</f>
        <v>11200</v>
      </c>
    </row>
    <row r="100" spans="1:4" ht="45" x14ac:dyDescent="0.25">
      <c r="A100" s="7" t="s">
        <v>13</v>
      </c>
      <c r="B100" s="8">
        <v>200</v>
      </c>
      <c r="C100" s="12" t="s">
        <v>21</v>
      </c>
      <c r="D100" s="8">
        <f>D99*0.3</f>
        <v>3360</v>
      </c>
    </row>
    <row r="101" spans="1:4" ht="30" x14ac:dyDescent="0.25">
      <c r="A101" s="7" t="s">
        <v>14</v>
      </c>
      <c r="B101" s="8">
        <v>500</v>
      </c>
      <c r="C101" s="9" t="s">
        <v>17</v>
      </c>
      <c r="D101" s="8">
        <f>SUM(D99:D100)</f>
        <v>14560</v>
      </c>
    </row>
    <row r="102" spans="1:4" ht="59.25" x14ac:dyDescent="0.25">
      <c r="A102" s="10"/>
      <c r="B102" s="10"/>
      <c r="C102" s="7" t="s">
        <v>54</v>
      </c>
      <c r="D102" s="8">
        <f>D101/B97</f>
        <v>1456</v>
      </c>
    </row>
    <row r="103" spans="1:4" x14ac:dyDescent="0.25">
      <c r="A103" s="4" t="s">
        <v>46</v>
      </c>
      <c r="B103" s="6"/>
      <c r="C103" s="6"/>
      <c r="D103" s="5"/>
    </row>
    <row r="104" spans="1:4" ht="45" x14ac:dyDescent="0.25">
      <c r="A104" s="7" t="s">
        <v>5</v>
      </c>
      <c r="B104" s="8">
        <v>700</v>
      </c>
      <c r="C104" s="10" t="s">
        <v>6</v>
      </c>
      <c r="D104" s="8">
        <f>B104/B97</f>
        <v>70</v>
      </c>
    </row>
    <row r="105" spans="1:4" x14ac:dyDescent="0.25">
      <c r="A105" s="4" t="s">
        <v>47</v>
      </c>
      <c r="B105" s="6"/>
      <c r="C105" s="6"/>
      <c r="D105" s="5"/>
    </row>
    <row r="106" spans="1:4" ht="45" x14ac:dyDescent="0.25">
      <c r="A106" s="10"/>
      <c r="B106" s="10"/>
      <c r="C106" s="7" t="s">
        <v>55</v>
      </c>
      <c r="D106" s="8">
        <f>D94+D102+D104</f>
        <v>2187.0699002447382</v>
      </c>
    </row>
    <row r="107" spans="1:4" x14ac:dyDescent="0.25">
      <c r="A107" s="10"/>
      <c r="B107" s="10"/>
      <c r="C107" s="12" t="s">
        <v>7</v>
      </c>
      <c r="D107" s="8">
        <f>D106*0.1</f>
        <v>218.70699002447384</v>
      </c>
    </row>
    <row r="108" spans="1:4" x14ac:dyDescent="0.25">
      <c r="A108" s="4" t="s">
        <v>48</v>
      </c>
      <c r="B108" s="6"/>
      <c r="C108" s="6"/>
      <c r="D108" s="5"/>
    </row>
    <row r="109" spans="1:4" ht="60" x14ac:dyDescent="0.25">
      <c r="A109" s="10"/>
      <c r="B109" s="10"/>
      <c r="C109" s="7" t="s">
        <v>18</v>
      </c>
      <c r="D109" s="8">
        <f>D106+D107</f>
        <v>2405.7768902692119</v>
      </c>
    </row>
    <row r="110" spans="1:4" ht="60" x14ac:dyDescent="0.25">
      <c r="A110" s="10"/>
      <c r="B110" s="10"/>
      <c r="C110" s="7" t="s">
        <v>15</v>
      </c>
      <c r="D110" s="13">
        <f>D109/8</f>
        <v>300.72211128365149</v>
      </c>
    </row>
  </sheetData>
  <mergeCells count="40">
    <mergeCell ref="A27:D27"/>
    <mergeCell ref="A5:D5"/>
    <mergeCell ref="A6:D6"/>
    <mergeCell ref="A8:B8"/>
    <mergeCell ref="C8:D8"/>
    <mergeCell ref="A9:D9"/>
    <mergeCell ref="A17:D17"/>
    <mergeCell ref="A22:D22"/>
    <mergeCell ref="A24:D24"/>
    <mergeCell ref="B7:C7"/>
    <mergeCell ref="A31:D31"/>
    <mergeCell ref="A32:D32"/>
    <mergeCell ref="B33:C33"/>
    <mergeCell ref="A34:B34"/>
    <mergeCell ref="C34:D34"/>
    <mergeCell ref="A35:D35"/>
    <mergeCell ref="A43:D43"/>
    <mergeCell ref="A48:D48"/>
    <mergeCell ref="A50:D50"/>
    <mergeCell ref="A53:D53"/>
    <mergeCell ref="A58:D58"/>
    <mergeCell ref="A59:D59"/>
    <mergeCell ref="B60:C60"/>
    <mergeCell ref="A61:B61"/>
    <mergeCell ref="C61:D61"/>
    <mergeCell ref="A62:D62"/>
    <mergeCell ref="A70:D70"/>
    <mergeCell ref="A75:D75"/>
    <mergeCell ref="A77:D77"/>
    <mergeCell ref="A80:D80"/>
    <mergeCell ref="A85:D85"/>
    <mergeCell ref="A86:D86"/>
    <mergeCell ref="B87:C87"/>
    <mergeCell ref="A89:B89"/>
    <mergeCell ref="C89:D89"/>
    <mergeCell ref="A90:D90"/>
    <mergeCell ref="A98:D98"/>
    <mergeCell ref="A103:D103"/>
    <mergeCell ref="A105:D105"/>
    <mergeCell ref="A108:D108"/>
  </mergeCells>
  <pageMargins left="0.11811023622047245" right="0.11811023622047245" top="0.15748031496062992" bottom="0.19685039370078741" header="0.31496062992125984" footer="0.11811023622047245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2024-10-07T07:00:35Z</dcterms:modified>
</cp:coreProperties>
</file>